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filterPrivacy="1" defaultThemeVersion="124226"/>
  <xr:revisionPtr revIDLastSave="0" documentId="13_ncr:1_{4C36E5D2-FFD8-CA4E-ADBE-CDC2E58F0F54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2018-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9" i="4" s="1"/>
  <c r="M9" i="4"/>
  <c r="M6" i="4" s="1"/>
  <c r="I9" i="4"/>
  <c r="G9" i="4"/>
  <c r="C9" i="4"/>
  <c r="I8" i="4"/>
  <c r="I6" i="4" s="1"/>
  <c r="G8" i="4"/>
  <c r="E8" i="4"/>
  <c r="C8" i="4"/>
  <c r="J10" i="4" l="1"/>
  <c r="J11" i="4"/>
  <c r="J9" i="4"/>
  <c r="J12" i="4" s="1"/>
  <c r="N10" i="4"/>
  <c r="N8" i="4"/>
  <c r="N9" i="4"/>
  <c r="C6" i="4"/>
  <c r="D10" i="4" s="1"/>
  <c r="D7" i="4"/>
  <c r="E6" i="4"/>
  <c r="F10" i="4" s="1"/>
  <c r="F9" i="4"/>
  <c r="D9" i="4"/>
  <c r="N11" i="4"/>
  <c r="N12" i="4"/>
  <c r="G6" i="4"/>
  <c r="J7" i="4"/>
  <c r="J6" i="4" s="1"/>
  <c r="J13" i="4"/>
  <c r="N7" i="4"/>
  <c r="N6" i="4" s="1"/>
  <c r="J8" i="4"/>
  <c r="D8" i="4" l="1"/>
  <c r="D6" i="4" s="1"/>
  <c r="D11" i="4"/>
  <c r="F8" i="4"/>
  <c r="F12" i="4"/>
  <c r="F11" i="4"/>
  <c r="F7" i="4"/>
  <c r="H12" i="4"/>
  <c r="H11" i="4"/>
  <c r="H10" i="4"/>
  <c r="H7" i="4"/>
  <c r="H8" i="4"/>
  <c r="H9" i="4"/>
  <c r="H6" i="4" l="1"/>
  <c r="F6" i="4"/>
</calcChain>
</file>

<file path=xl/sharedStrings.xml><?xml version="1.0" encoding="utf-8"?>
<sst xmlns="http://schemas.openxmlformats.org/spreadsheetml/2006/main" count="29" uniqueCount="19">
  <si>
    <t>N</t>
  </si>
  <si>
    <t>3.1</t>
  </si>
  <si>
    <t>3.2</t>
  </si>
  <si>
    <t>3.3</t>
  </si>
  <si>
    <t>3.4</t>
  </si>
  <si>
    <t>Annex N1</t>
  </si>
  <si>
    <t>Name</t>
  </si>
  <si>
    <t xml:space="preserve"> Revenues </t>
  </si>
  <si>
    <t xml:space="preserve">BSU Revenues in 2018-2023 </t>
  </si>
  <si>
    <t>Sum (Gel)</t>
  </si>
  <si>
    <t>Share (%)</t>
  </si>
  <si>
    <t>Grants</t>
  </si>
  <si>
    <t>Tuition fees and income from other economic activities</t>
  </si>
  <si>
    <t>Revenues from different levels of budgets</t>
  </si>
  <si>
    <t>Adjara autonomous republic budget payment (subsidy)</t>
  </si>
  <si>
    <t>Training grant of the Ministry of Education and Science of Georgia</t>
  </si>
  <si>
    <t>Funding by Shota Rustaveli National Science Foundation of Georgia</t>
  </si>
  <si>
    <t>Infrastructure Agency Funding</t>
  </si>
  <si>
    <t>State funding (scholarship)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</si>
</sst>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10409]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b/>
      <sz val="12"/>
      <name val="Sylfaen"/>
      <family val="1"/>
      <charset val="204"/>
    </font>
    <font>
      <sz val="12"/>
      <name val="Sylfaen"/>
      <family val="1"/>
      <charset val="204"/>
    </font>
    <font>
      <b/>
      <sz val="12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b/>
      <sz val="12"/>
      <name val="Calibri"/>
      <family val="1"/>
      <scheme val="minor"/>
    </font>
    <font>
      <b/>
      <sz val="12"/>
      <name val="Sylfaen"/>
      <family val="1"/>
    </font>
    <font>
      <sz val="11"/>
      <color theme="1"/>
      <name val="Calibri"/>
      <family val="1"/>
      <scheme val="minor"/>
    </font>
    <font>
      <b/>
      <sz val="14"/>
      <color theme="1"/>
      <name val="Calibri"/>
      <family val="1"/>
      <charset val="204"/>
      <scheme val="minor"/>
    </font>
    <font>
      <b/>
      <sz val="14"/>
      <name val="Sylfaen"/>
      <family val="1"/>
      <charset val="204"/>
    </font>
    <font>
      <sz val="14"/>
      <name val="Sylfaen"/>
      <family val="1"/>
      <charset val="204"/>
    </font>
    <font>
      <b/>
      <sz val="14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165" fontId="6" fillId="2" borderId="2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8" fillId="2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0" xfId="0" applyFont="1"/>
    <xf numFmtId="0" fontId="1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57CB-14D2-4B69-AC8F-6DB9E6504AD0}">
  <dimension ref="A1:N16"/>
  <sheetViews>
    <sheetView tabSelected="1" workbookViewId="0">
      <selection activeCell="B11" sqref="B11"/>
    </sheetView>
  </sheetViews>
  <sheetFormatPr baseColWidth="10" defaultColWidth="8.83203125" defaultRowHeight="15" x14ac:dyDescent="0.2"/>
  <cols>
    <col min="1" max="1" width="5.33203125" customWidth="1"/>
    <col min="2" max="2" width="43.6640625" style="5" customWidth="1"/>
    <col min="3" max="3" width="17" customWidth="1"/>
    <col min="4" max="4" width="8.33203125" style="19" customWidth="1"/>
    <col min="5" max="5" width="20" style="19" customWidth="1"/>
    <col min="6" max="6" width="8.1640625" style="20" customWidth="1"/>
    <col min="7" max="7" width="16.6640625" style="20" customWidth="1"/>
    <col min="8" max="8" width="8.5" style="20" customWidth="1"/>
    <col min="9" max="9" width="17.1640625" style="20" customWidth="1"/>
    <col min="10" max="10" width="8.1640625" style="20" customWidth="1"/>
    <col min="11" max="11" width="16.83203125" style="20" customWidth="1"/>
    <col min="12" max="12" width="8.1640625" style="20" customWidth="1"/>
    <col min="13" max="13" width="16.1640625" style="20" customWidth="1"/>
    <col min="14" max="14" width="8.1640625" style="14" customWidth="1"/>
    <col min="15" max="15" width="13.1640625" customWidth="1"/>
    <col min="16" max="16" width="23.1640625" customWidth="1"/>
  </cols>
  <sheetData>
    <row r="1" spans="1:14" x14ac:dyDescent="0.2">
      <c r="M1" s="25" t="s">
        <v>5</v>
      </c>
    </row>
    <row r="2" spans="1:14" ht="16" x14ac:dyDescent="0.2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9" x14ac:dyDescent="0.2">
      <c r="A3" s="8"/>
      <c r="B3" s="8"/>
      <c r="C3" s="8"/>
      <c r="D3" s="21"/>
      <c r="E3" s="21"/>
      <c r="F3" s="21"/>
      <c r="G3" s="21"/>
      <c r="H3" s="21"/>
      <c r="I3" s="21"/>
      <c r="J3" s="21"/>
      <c r="K3" s="21"/>
      <c r="L3" s="21"/>
      <c r="M3" s="21"/>
      <c r="N3" s="8"/>
    </row>
    <row r="4" spans="1:14" s="1" customFormat="1" ht="27" customHeight="1" x14ac:dyDescent="0.2">
      <c r="A4" s="35" t="s">
        <v>0</v>
      </c>
      <c r="B4" s="36" t="s">
        <v>6</v>
      </c>
      <c r="C4" s="36">
        <v>2018</v>
      </c>
      <c r="D4" s="36"/>
      <c r="E4" s="37">
        <v>2019</v>
      </c>
      <c r="F4" s="37"/>
      <c r="G4" s="37">
        <v>2020</v>
      </c>
      <c r="H4" s="37"/>
      <c r="I4" s="37">
        <v>2021</v>
      </c>
      <c r="J4" s="37"/>
      <c r="K4" s="38">
        <v>2022</v>
      </c>
      <c r="L4" s="39"/>
      <c r="M4" s="36">
        <v>2023</v>
      </c>
      <c r="N4" s="36"/>
    </row>
    <row r="5" spans="1:14" s="1" customFormat="1" ht="39" customHeight="1" x14ac:dyDescent="0.2">
      <c r="A5" s="35"/>
      <c r="B5" s="36"/>
      <c r="C5" s="26" t="s">
        <v>9</v>
      </c>
      <c r="D5" s="26" t="s">
        <v>10</v>
      </c>
      <c r="E5" s="26" t="s">
        <v>9</v>
      </c>
      <c r="F5" s="26" t="s">
        <v>10</v>
      </c>
      <c r="G5" s="26" t="s">
        <v>9</v>
      </c>
      <c r="H5" s="26" t="s">
        <v>10</v>
      </c>
      <c r="I5" s="26" t="s">
        <v>9</v>
      </c>
      <c r="J5" s="26" t="s">
        <v>10</v>
      </c>
      <c r="K5" s="26" t="s">
        <v>9</v>
      </c>
      <c r="L5" s="26" t="s">
        <v>10</v>
      </c>
      <c r="M5" s="26" t="s">
        <v>9</v>
      </c>
      <c r="N5" s="26" t="s">
        <v>10</v>
      </c>
    </row>
    <row r="6" spans="1:14" s="1" customFormat="1" ht="37.5" customHeight="1" x14ac:dyDescent="0.2">
      <c r="A6" s="2"/>
      <c r="B6" s="13" t="s">
        <v>7</v>
      </c>
      <c r="C6" s="3">
        <f t="shared" ref="C6:M6" si="0">C7+C8+C9</f>
        <v>21608132.98</v>
      </c>
      <c r="D6" s="3">
        <f>SUM(D7:D9)</f>
        <v>100</v>
      </c>
      <c r="E6" s="3">
        <f>E7+E8+E9</f>
        <v>21640348.949999999</v>
      </c>
      <c r="F6" s="3">
        <f>SUM(F7:F9)</f>
        <v>100</v>
      </c>
      <c r="G6" s="3">
        <f t="shared" si="0"/>
        <v>20764548.799999997</v>
      </c>
      <c r="H6" s="3">
        <f>SUM(H7:H9)</f>
        <v>100</v>
      </c>
      <c r="I6" s="3">
        <f t="shared" si="0"/>
        <v>22318491.32</v>
      </c>
      <c r="J6" s="3">
        <f>SUM(J7:J9)</f>
        <v>100</v>
      </c>
      <c r="K6" s="3">
        <v>22124815.400000002</v>
      </c>
      <c r="L6" s="3">
        <v>100.00000000000001</v>
      </c>
      <c r="M6" s="3">
        <f t="shared" si="0"/>
        <v>29302423.760000002</v>
      </c>
      <c r="N6" s="3">
        <f>SUM(N7:N9)</f>
        <v>100</v>
      </c>
    </row>
    <row r="7" spans="1:14" s="1" customFormat="1" ht="37.5" customHeight="1" x14ac:dyDescent="0.2">
      <c r="A7" s="2">
        <v>1</v>
      </c>
      <c r="B7" s="40" t="s">
        <v>11</v>
      </c>
      <c r="C7" s="9">
        <v>399047.72</v>
      </c>
      <c r="D7" s="6">
        <f>C7/$C$6%</f>
        <v>1.8467477980135976</v>
      </c>
      <c r="E7" s="9">
        <v>365495.31</v>
      </c>
      <c r="F7" s="6">
        <f>E7/$E$6%</f>
        <v>1.6889529408443296</v>
      </c>
      <c r="G7" s="9">
        <v>239012.04</v>
      </c>
      <c r="H7" s="6">
        <f>G7/$G$6%</f>
        <v>1.1510581920277507</v>
      </c>
      <c r="I7" s="9">
        <v>897746.68</v>
      </c>
      <c r="J7" s="6">
        <f>I7/$I$6%</f>
        <v>4.0224344339776819</v>
      </c>
      <c r="K7" s="9">
        <v>905656.55</v>
      </c>
      <c r="L7" s="6">
        <v>4.0933970911233004</v>
      </c>
      <c r="M7" s="9">
        <v>831306.59</v>
      </c>
      <c r="N7" s="6">
        <f>M7/$M$6%</f>
        <v>2.8369891747139211</v>
      </c>
    </row>
    <row r="8" spans="1:14" s="1" customFormat="1" ht="37.5" customHeight="1" x14ac:dyDescent="0.2">
      <c r="A8" s="2">
        <v>2</v>
      </c>
      <c r="B8" s="41" t="s">
        <v>12</v>
      </c>
      <c r="C8" s="9">
        <f>16459456.58-C11</f>
        <v>11076552.109999999</v>
      </c>
      <c r="D8" s="6">
        <f>C8/$C$6%</f>
        <v>51.261032687332154</v>
      </c>
      <c r="E8" s="9">
        <f>18850518.56-E11</f>
        <v>14033615.609999999</v>
      </c>
      <c r="F8" s="6">
        <f t="shared" ref="F8:F12" si="1">E8/$E$6%</f>
        <v>64.849303689254967</v>
      </c>
      <c r="G8" s="9">
        <f>18831721.22-G11</f>
        <v>13035340.959999999</v>
      </c>
      <c r="H8" s="6">
        <f t="shared" ref="H8:H12" si="2">G8/$G$6%</f>
        <v>62.776904451687386</v>
      </c>
      <c r="I8" s="9">
        <f>19237610.87-I11</f>
        <v>12969776.940000001</v>
      </c>
      <c r="J8" s="6">
        <f t="shared" ref="J8:J13" si="3">I8/$I$6%</f>
        <v>58.112247615848261</v>
      </c>
      <c r="K8" s="9">
        <v>15180353.680000002</v>
      </c>
      <c r="L8" s="6">
        <v>68.612340512454637</v>
      </c>
      <c r="M8" s="9">
        <v>21671805.850000001</v>
      </c>
      <c r="N8" s="6">
        <f t="shared" ref="N8:N12" si="4">M8/$M$6%</f>
        <v>73.959089621738514</v>
      </c>
    </row>
    <row r="9" spans="1:14" s="1" customFormat="1" ht="37.5" customHeight="1" x14ac:dyDescent="0.2">
      <c r="A9" s="2">
        <v>3</v>
      </c>
      <c r="B9" s="42" t="s">
        <v>13</v>
      </c>
      <c r="C9" s="4">
        <f>C10+C11+C12+C13</f>
        <v>10132533.15</v>
      </c>
      <c r="D9" s="6">
        <f t="shared" ref="D9:D11" si="5">C9/$C$6%</f>
        <v>46.892219514654244</v>
      </c>
      <c r="E9" s="3">
        <f>E10+E11+E12+E13</f>
        <v>7241238.0300000003</v>
      </c>
      <c r="F9" s="6">
        <f t="shared" si="1"/>
        <v>33.461743369900695</v>
      </c>
      <c r="G9" s="3">
        <f>G10+G11+G12+G13</f>
        <v>7490195.7999999998</v>
      </c>
      <c r="H9" s="6">
        <f t="shared" si="2"/>
        <v>36.072037356284866</v>
      </c>
      <c r="I9" s="3">
        <f>I10+I11+I12+I13</f>
        <v>8450967.6999999993</v>
      </c>
      <c r="J9" s="6">
        <f t="shared" si="3"/>
        <v>37.86531795017406</v>
      </c>
      <c r="K9" s="3">
        <v>6038805.1699999999</v>
      </c>
      <c r="L9" s="6">
        <v>27.294262396422074</v>
      </c>
      <c r="M9" s="3">
        <f>M10+M11+M12+M13</f>
        <v>6799311.3200000003</v>
      </c>
      <c r="N9" s="6">
        <f t="shared" si="4"/>
        <v>23.203921203547569</v>
      </c>
    </row>
    <row r="10" spans="1:14" s="1" customFormat="1" ht="37.5" customHeight="1" x14ac:dyDescent="0.2">
      <c r="A10" s="12" t="s">
        <v>1</v>
      </c>
      <c r="B10" s="43" t="s">
        <v>14</v>
      </c>
      <c r="C10" s="10">
        <v>4374195.76</v>
      </c>
      <c r="D10" s="7">
        <f t="shared" si="5"/>
        <v>20.243284156241803</v>
      </c>
      <c r="E10" s="18">
        <f>954223.41+1023079.56</f>
        <v>1977302.9700000002</v>
      </c>
      <c r="F10" s="7">
        <f t="shared" si="1"/>
        <v>9.1371122275733931</v>
      </c>
      <c r="G10" s="17">
        <v>1153491</v>
      </c>
      <c r="H10" s="7">
        <f t="shared" si="2"/>
        <v>5.5550978309723735</v>
      </c>
      <c r="I10" s="11">
        <v>1177988.24</v>
      </c>
      <c r="J10" s="7">
        <f t="shared" si="3"/>
        <v>5.2780818519950028</v>
      </c>
      <c r="K10" s="17">
        <v>1685745.74</v>
      </c>
      <c r="L10" s="7">
        <v>7.6192533565726377</v>
      </c>
      <c r="M10" s="11">
        <v>1352238.92</v>
      </c>
      <c r="N10" s="7">
        <f t="shared" si="4"/>
        <v>4.61476815390919</v>
      </c>
    </row>
    <row r="11" spans="1:14" s="1" customFormat="1" ht="44" x14ac:dyDescent="0.2">
      <c r="A11" s="12" t="s">
        <v>2</v>
      </c>
      <c r="B11" s="43" t="s">
        <v>15</v>
      </c>
      <c r="C11" s="10">
        <v>5382904.4699999997</v>
      </c>
      <c r="D11" s="7">
        <f t="shared" si="5"/>
        <v>24.911474188826467</v>
      </c>
      <c r="E11" s="18">
        <v>4816902.95</v>
      </c>
      <c r="F11" s="7">
        <f t="shared" si="1"/>
        <v>22.258896846485463</v>
      </c>
      <c r="G11" s="18">
        <v>5796380.2599999998</v>
      </c>
      <c r="H11" s="7">
        <f t="shared" si="2"/>
        <v>27.914790327637654</v>
      </c>
      <c r="I11" s="11">
        <v>6267833.9299999997</v>
      </c>
      <c r="J11" s="7">
        <f t="shared" si="3"/>
        <v>28.083591494301771</v>
      </c>
      <c r="K11" s="18">
        <v>3605934.67</v>
      </c>
      <c r="L11" s="7">
        <v>16.298145791535056</v>
      </c>
      <c r="M11" s="11">
        <v>4181413.06</v>
      </c>
      <c r="N11" s="7">
        <f t="shared" si="4"/>
        <v>14.269853900986654</v>
      </c>
    </row>
    <row r="12" spans="1:14" s="1" customFormat="1" ht="37.5" customHeight="1" x14ac:dyDescent="0.2">
      <c r="A12" s="12" t="s">
        <v>3</v>
      </c>
      <c r="B12" s="43" t="s">
        <v>16</v>
      </c>
      <c r="C12" s="10">
        <v>375432.92</v>
      </c>
      <c r="D12" s="7">
        <v>1.7</v>
      </c>
      <c r="E12" s="18">
        <v>447032.11</v>
      </c>
      <c r="F12" s="7">
        <f t="shared" si="1"/>
        <v>2.0657342958418421</v>
      </c>
      <c r="G12" s="18">
        <v>540324.54</v>
      </c>
      <c r="H12" s="7">
        <f t="shared" si="2"/>
        <v>2.6021491976748372</v>
      </c>
      <c r="I12" s="11">
        <v>786879.58</v>
      </c>
      <c r="J12" s="7">
        <f>I12*J9/I9</f>
        <v>3.52568445921281</v>
      </c>
      <c r="K12" s="18">
        <v>747124.76</v>
      </c>
      <c r="L12" s="7">
        <v>3.376863248314379</v>
      </c>
      <c r="M12" s="11">
        <v>1265659.3400000001</v>
      </c>
      <c r="N12" s="15">
        <f t="shared" si="4"/>
        <v>4.3192991486517229</v>
      </c>
    </row>
    <row r="13" spans="1:14" s="1" customFormat="1" ht="37.5" customHeight="1" x14ac:dyDescent="0.2">
      <c r="A13" s="12" t="s">
        <v>4</v>
      </c>
      <c r="B13" s="43" t="s">
        <v>17</v>
      </c>
      <c r="C13" s="27">
        <v>0</v>
      </c>
      <c r="D13" s="7"/>
      <c r="E13" s="22">
        <v>0</v>
      </c>
      <c r="F13" s="7"/>
      <c r="G13" s="22">
        <v>0</v>
      </c>
      <c r="H13" s="7"/>
      <c r="I13" s="28">
        <v>218265.95</v>
      </c>
      <c r="J13" s="7">
        <f t="shared" si="3"/>
        <v>0.97796014466447367</v>
      </c>
      <c r="K13" s="23">
        <v>0</v>
      </c>
      <c r="L13" s="7"/>
      <c r="M13" s="16">
        <v>0</v>
      </c>
      <c r="N13" s="15"/>
    </row>
    <row r="14" spans="1:14" s="32" customFormat="1" ht="20" x14ac:dyDescent="0.2">
      <c r="A14" s="33">
        <v>4</v>
      </c>
      <c r="B14" s="44" t="s">
        <v>18</v>
      </c>
      <c r="C14" s="30">
        <v>0</v>
      </c>
      <c r="D14" s="31"/>
      <c r="E14" s="29">
        <v>93150</v>
      </c>
      <c r="F14" s="31">
        <v>100</v>
      </c>
      <c r="G14" s="29">
        <v>313500</v>
      </c>
      <c r="H14" s="31">
        <v>100</v>
      </c>
      <c r="I14" s="29">
        <v>328800</v>
      </c>
      <c r="J14" s="31">
        <v>100</v>
      </c>
      <c r="K14" s="29">
        <v>330600</v>
      </c>
      <c r="L14" s="31">
        <v>100</v>
      </c>
      <c r="M14" s="29">
        <v>546600</v>
      </c>
      <c r="N14" s="31">
        <v>100</v>
      </c>
    </row>
    <row r="16" spans="1:14" x14ac:dyDescent="0.2">
      <c r="D16" s="24"/>
    </row>
  </sheetData>
  <mergeCells count="9">
    <mergeCell ref="A2:N2"/>
    <mergeCell ref="A4:A5"/>
    <mergeCell ref="B4:B5"/>
    <mergeCell ref="C4:D4"/>
    <mergeCell ref="E4:F4"/>
    <mergeCell ref="G4:H4"/>
    <mergeCell ref="I4:J4"/>
    <mergeCell ref="K4:L4"/>
    <mergeCell ref="M4:N4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2024-02-18T14:08:34Z</dcterms:modified>
</cp:coreProperties>
</file>